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tabRatio="989" activeTab="0"/>
  </bookViews>
  <sheets>
    <sheet name="Taulukko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>A-link rästi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>A-link rästi</t>
        </r>
      </text>
    </comment>
    <comment ref="F21" authorId="0">
      <text>
        <r>
          <rPr>
            <b/>
            <sz val="9"/>
            <color indexed="8"/>
            <rFont val="Tahoma"/>
            <family val="2"/>
          </rPr>
          <t>pelipassin hinta ilman vakuutusta kaudelle 2015 * pelaajien lkm</t>
        </r>
      </text>
    </comment>
    <comment ref="F22" authorId="0">
      <text>
        <r>
          <rPr>
            <b/>
            <sz val="9"/>
            <color indexed="8"/>
            <rFont val="Tahoma"/>
            <family val="2"/>
          </rPr>
          <t>pelipassin vakuutusmaksun osuus kaudelle 2015 * pelaajien lkm</t>
        </r>
      </text>
    </comment>
    <comment ref="F23" authorId="0">
      <text>
        <r>
          <rPr>
            <b/>
            <sz val="9"/>
            <color indexed="8"/>
            <rFont val="Tahoma"/>
            <family val="2"/>
          </rPr>
          <t xml:space="preserve">Pulkkinen:
</t>
        </r>
        <r>
          <rPr>
            <sz val="9"/>
            <color indexed="8"/>
            <rFont val="Tahoma"/>
            <family val="2"/>
          </rPr>
          <t>seuramaksu 2014</t>
        </r>
      </text>
    </comment>
    <comment ref="F31" authorId="0">
      <text>
        <r>
          <rPr>
            <b/>
            <sz val="9"/>
            <color indexed="8"/>
            <rFont val="Tahoma"/>
            <family val="2"/>
          </rPr>
          <t xml:space="preserve">Pulkkinen:
</t>
        </r>
        <r>
          <rPr>
            <sz val="9"/>
            <color indexed="8"/>
            <rFont val="Tahoma"/>
            <family val="2"/>
          </rPr>
          <t>Marko Lappalaisen kulut</t>
        </r>
      </text>
    </comment>
    <comment ref="G8" authorId="0">
      <text>
        <r>
          <rPr>
            <b/>
            <sz val="10"/>
            <color indexed="8"/>
            <rFont val="Calibri"/>
            <family val="2"/>
          </rPr>
          <t xml:space="preserve">Microsoft Office -käyttäjä:
</t>
        </r>
        <r>
          <rPr>
            <sz val="10"/>
            <color indexed="8"/>
            <rFont val="Calibri"/>
            <family val="2"/>
          </rPr>
          <t xml:space="preserve">euramaksu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>165 €/hlö * pelaajien lkm, (sisältää 20 € jäsenmaksun)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J17" authorId="0">
      <text>
        <r>
          <rPr>
            <b/>
            <sz val="9"/>
            <color indexed="8"/>
            <rFont val="Tahoma"/>
            <family val="2"/>
          </rPr>
          <t>Nummelan halli 82,50 €/h puolikas kenttä 
Masalan kuplahalli 20 €/h koko kenttä</t>
        </r>
      </text>
    </comment>
    <comment ref="J18" authorId="0">
      <text>
        <r>
          <rPr>
            <b/>
            <sz val="9"/>
            <color indexed="8"/>
            <rFont val="Tahoma"/>
            <family val="2"/>
          </rPr>
          <t>piirisarjojen ja espoon liigan ilmoittautumismaksut</t>
        </r>
      </text>
    </comment>
    <comment ref="K18" authorId="0">
      <text>
        <r>
          <rPr>
            <b/>
            <sz val="10"/>
            <color indexed="8"/>
            <rFont val="Calibri"/>
            <family val="2"/>
          </rPr>
          <t xml:space="preserve">Karuselliturnaukset
</t>
        </r>
        <r>
          <rPr>
            <sz val="10"/>
            <color indexed="8"/>
            <rFont val="Calibri"/>
            <family val="2"/>
          </rPr>
          <t xml:space="preserve">
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>Pelinohjaajamaksut pelinohjaajille suoraan kuittia vastaan 7 €/5v5 peli ja 10 €/ 7v7 peli
kaverimaailma: erotuomarimaksut xx €/peli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>Pelinohjaajamaksut pelinohjaajille suoraan kuittia vastaan 7 €/5v5 peli ja 10 €/ 7v7 peli
kaverimaailma: erotuomarimaksut xx €/peli</t>
        </r>
      </text>
    </comment>
    <comment ref="M18" authorId="0">
      <text>
        <r>
          <rPr>
            <b/>
            <sz val="10"/>
            <color indexed="8"/>
            <rFont val="Calibri"/>
            <family val="2"/>
          </rPr>
          <t xml:space="preserve">Espoon liiga
</t>
        </r>
        <r>
          <rPr>
            <sz val="10"/>
            <color indexed="8"/>
            <rFont val="Calibri"/>
            <family val="2"/>
          </rPr>
          <t xml:space="preserve">
</t>
        </r>
      </text>
    </comment>
    <comment ref="M24" authorId="0">
      <text>
        <r>
          <rPr>
            <b/>
            <sz val="9"/>
            <color indexed="8"/>
            <rFont val="Tahoma"/>
            <family val="2"/>
          </rPr>
          <t>Pelinohjaajamaksut pelinohjaajille suoraan kuittia vastaan 7 €/5v5 peli ja 10 €/ 7v7 peli
kaverimaailma: erotuomarimaksut xx €/peli</t>
        </r>
      </text>
    </comment>
    <comment ref="N18" authorId="0">
      <text>
        <r>
          <rPr>
            <b/>
            <sz val="9"/>
            <color indexed="8"/>
            <rFont val="Tahoma"/>
            <family val="2"/>
          </rPr>
          <t>talvisarjojen osallistumismaksut</t>
        </r>
      </text>
    </comment>
    <comment ref="N24" authorId="0">
      <text>
        <r>
          <rPr>
            <b/>
            <sz val="9"/>
            <color indexed="8"/>
            <rFont val="Tahoma"/>
            <family val="2"/>
          </rPr>
          <t>Pelinohjaajamaksut pelinohjaajille suoraan kuittia vastaan 7 €/5v5 peli ja 10 €/ 7v7 peli
kaverimaailma: erotuomarimaksut xx €/peli</t>
        </r>
      </text>
    </comment>
    <comment ref="O24" authorId="0">
      <text>
        <r>
          <rPr>
            <b/>
            <sz val="9"/>
            <color indexed="8"/>
            <rFont val="Tahoma"/>
            <family val="2"/>
          </rPr>
          <t>Pelinohjaajamaksut pelinohjaajille suoraan kuittia vastaan 7 €/5v5 peli ja 10 €/ 7v7 peli
kaverimaailma: erotuomarimaksut xx €/peli</t>
        </r>
      </text>
    </comment>
  </commentList>
</comments>
</file>

<file path=xl/sharedStrings.xml><?xml version="1.0" encoding="utf-8"?>
<sst xmlns="http://schemas.openxmlformats.org/spreadsheetml/2006/main" count="50" uniqueCount="49">
  <si>
    <t>Pelaajaa</t>
  </si>
  <si>
    <t>LOKA</t>
  </si>
  <si>
    <t>MARRAS</t>
  </si>
  <si>
    <t>JOULU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</si>
  <si>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</si>
  <si>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</si>
  <si>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</si>
  <si>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</si>
  <si>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</si>
  <si>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</si>
  <si>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</si>
  <si>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</si>
  <si>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</si>
  <si>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A</t>
  </si>
  <si>
    <t>KASSA KUUKAUDEN ALUSSA</t>
  </si>
  <si>
    <t>Kassaan maksut</t>
  </si>
  <si>
    <t>SUMMA</t>
  </si>
  <si>
    <t>SUMMA/ KK loppukaudelle</t>
  </si>
  <si>
    <t>Kuukausimaksu/pelaaja</t>
  </si>
  <si>
    <t>+ Pelaajamaksu tuotot</t>
  </si>
  <si>
    <t>koko kauden kuukausimaksu ka 62</t>
  </si>
  <si>
    <t>+ piirisarja vakuutus</t>
  </si>
  <si>
    <t>+ Sponsorituotot</t>
  </si>
  <si>
    <t>+ Myyntitulot (keksit, karkit yms.)</t>
  </si>
  <si>
    <t>B</t>
  </si>
  <si>
    <t>Yhteensä</t>
  </si>
  <si>
    <t>Kassastamaksut</t>
  </si>
  <si>
    <t>- käyttömaksut Veikkolan Futiskentästä (1/2 3x vkossa)</t>
  </si>
  <si>
    <t xml:space="preserve">- käyttömaksut muista liikuntapaikoista (masala 1h) </t>
  </si>
  <si>
    <t>- kilpailutoiminnan kulut (sarja- ja turnausosall.)</t>
  </si>
  <si>
    <t>turnaus lisätty ja lisätty piirisarja maksuun 100 euroa espoon liigast</t>
  </si>
  <si>
    <t>- valmennustoiminnan kulut</t>
  </si>
  <si>
    <t>- buffetti ja kioskitoiminnan kulut</t>
  </si>
  <si>
    <t>- pelipassin hinta ilman vakuutusta</t>
  </si>
  <si>
    <t>- pelipassin vakuutusmaksun osuus</t>
  </si>
  <si>
    <t>- seuramaksut(sisältää jäsenmaksun)</t>
  </si>
  <si>
    <t>- erotuomari / pelinohjaajamaksut</t>
  </si>
  <si>
    <t>- verottomat kulu- ja matkakorvaukset</t>
  </si>
  <si>
    <t>- koulutuskulut</t>
  </si>
  <si>
    <t>- toimistokulut; puhelin, posti, data, tstotarv.</t>
  </si>
  <si>
    <t>- markkinointi- ja ilmoituskulut</t>
  </si>
  <si>
    <t>- pienet varuste- ja tarvikehankinnat (viirit, ea, pallo2x)</t>
  </si>
  <si>
    <t>- kokous, virkistys ja edustus yms. kulut)</t>
  </si>
  <si>
    <t>- muut kulut (valmentajien varusteet)</t>
  </si>
  <si>
    <t>C</t>
  </si>
  <si>
    <t>D</t>
  </si>
  <si>
    <t>Kassa kuukauden lopussa</t>
  </si>
  <si>
    <t>maaliskuulle laskettu rästissä olevat kenttä yms vuokrat, siksi summat isoja</t>
  </si>
  <si>
    <t>erikseen laskutan vielä 25€ piirisarja lisenssi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</si>
</sst>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_€_-;\-* #,##0.00\ _€_-;_-* \-??\ _€_-;_-@_-"/>
  </numFmts>
  <fonts count="4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38" fontId="0" fillId="33" borderId="12" xfId="0" applyNumberFormat="1" applyFont="1" applyFill="1" applyBorder="1" applyAlignment="1">
      <alignment horizontal="center"/>
    </xf>
    <xf numFmtId="38" fontId="0" fillId="34" borderId="12" xfId="0" applyNumberFormat="1" applyFont="1" applyFill="1" applyBorder="1" applyAlignment="1">
      <alignment horizontal="center"/>
    </xf>
    <xf numFmtId="38" fontId="0" fillId="34" borderId="1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 wrapText="1"/>
    </xf>
    <xf numFmtId="49" fontId="2" fillId="33" borderId="11" xfId="0" applyNumberFormat="1" applyFont="1" applyFill="1" applyBorder="1" applyAlignment="1">
      <alignment/>
    </xf>
    <xf numFmtId="38" fontId="0" fillId="33" borderId="1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3" fillId="0" borderId="13" xfId="42" applyNumberFormat="1" applyFont="1" applyFill="1" applyBorder="1" applyAlignment="1" applyProtection="1">
      <alignment horizontal="left"/>
      <protection/>
    </xf>
    <xf numFmtId="38" fontId="0" fillId="35" borderId="14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/>
    </xf>
    <xf numFmtId="38" fontId="0" fillId="33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38" fontId="0" fillId="33" borderId="18" xfId="0" applyNumberFormat="1" applyFont="1" applyFill="1" applyBorder="1" applyAlignment="1">
      <alignment horizontal="center"/>
    </xf>
    <xf numFmtId="49" fontId="3" fillId="0" borderId="19" xfId="42" applyNumberFormat="1" applyFont="1" applyFill="1" applyBorder="1" applyAlignment="1" applyProtection="1">
      <alignment horizontal="left"/>
      <protection/>
    </xf>
    <xf numFmtId="38" fontId="0" fillId="33" borderId="20" xfId="0" applyNumberFormat="1" applyFont="1" applyFill="1" applyBorder="1" applyAlignment="1">
      <alignment horizontal="center"/>
    </xf>
    <xf numFmtId="49" fontId="3" fillId="0" borderId="15" xfId="42" applyNumberFormat="1" applyFont="1" applyFill="1" applyBorder="1" applyAlignment="1" applyProtection="1">
      <alignment horizontal="left"/>
      <protection/>
    </xf>
    <xf numFmtId="38" fontId="0" fillId="35" borderId="20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/>
    </xf>
    <xf numFmtId="38" fontId="0" fillId="33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8"/>
  <sheetViews>
    <sheetView tabSelected="1" zoomScalePageLayoutView="0" workbookViewId="0" topLeftCell="B1">
      <selection activeCell="Q34" sqref="Q34"/>
    </sheetView>
  </sheetViews>
  <sheetFormatPr defaultColWidth="11.57421875" defaultRowHeight="12.75"/>
  <cols>
    <col min="1" max="1" width="11.421875" style="0" customWidth="1"/>
    <col min="2" max="2" width="5.140625" style="0" customWidth="1"/>
    <col min="3" max="3" width="46.7109375" style="0" customWidth="1"/>
    <col min="4" max="16" width="11.421875" style="0" customWidth="1"/>
    <col min="17" max="17" width="38.140625" style="0" customWidth="1"/>
    <col min="18" max="16384" width="11.421875" style="0" customWidth="1"/>
  </cols>
  <sheetData>
    <row r="4" spans="2:17" ht="22.5">
      <c r="B4" s="1">
        <v>20</v>
      </c>
      <c r="C4" s="2" t="s">
        <v>0</v>
      </c>
      <c r="D4" s="3"/>
      <c r="E4" s="3"/>
      <c r="F4" s="3"/>
      <c r="G4" s="3"/>
      <c r="H4" s="3"/>
      <c r="I4" s="3"/>
      <c r="J4" s="3"/>
      <c r="K4" s="3"/>
      <c r="L4" s="3"/>
      <c r="M4" s="4"/>
      <c r="O4" s="3"/>
      <c r="P4" s="5"/>
      <c r="Q4" s="5"/>
    </row>
    <row r="5" spans="2:17" ht="12.75">
      <c r="B5" s="6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7"/>
      <c r="Q5" s="7"/>
    </row>
    <row r="6" spans="2:17" ht="12.75">
      <c r="B6" s="8" t="s">
        <v>13</v>
      </c>
      <c r="C6" s="9" t="s">
        <v>14</v>
      </c>
      <c r="D6" s="10"/>
      <c r="E6" s="11">
        <f aca="true" t="shared" si="0" ref="E6:O6">D34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291</v>
      </c>
      <c r="J6" s="12">
        <f t="shared" si="0"/>
        <v>32</v>
      </c>
      <c r="K6" s="12">
        <f t="shared" si="0"/>
        <v>-1245</v>
      </c>
      <c r="L6" s="12">
        <f t="shared" si="0"/>
        <v>578</v>
      </c>
      <c r="M6" s="12">
        <f t="shared" si="0"/>
        <v>-195</v>
      </c>
      <c r="N6" s="12">
        <f t="shared" si="0"/>
        <v>928</v>
      </c>
      <c r="O6" s="12">
        <f t="shared" si="0"/>
        <v>-299</v>
      </c>
      <c r="P6" s="13"/>
      <c r="Q6" s="13"/>
    </row>
    <row r="7" spans="2:17" ht="12.75">
      <c r="B7" s="14"/>
      <c r="C7" s="15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 t="s">
        <v>16</v>
      </c>
      <c r="Q7" s="18" t="s">
        <v>17</v>
      </c>
    </row>
    <row r="8" spans="2:17" ht="12.75">
      <c r="B8" s="14"/>
      <c r="C8" s="19" t="s">
        <v>18</v>
      </c>
      <c r="D8" s="20"/>
      <c r="E8" s="20"/>
      <c r="F8" s="20"/>
      <c r="G8" s="20"/>
      <c r="H8" s="20"/>
      <c r="I8" s="20">
        <v>155</v>
      </c>
      <c r="J8" s="20">
        <v>0</v>
      </c>
      <c r="K8" s="20">
        <v>150</v>
      </c>
      <c r="L8" s="20">
        <v>0</v>
      </c>
      <c r="M8" s="20">
        <v>100</v>
      </c>
      <c r="N8" s="20">
        <v>0</v>
      </c>
      <c r="O8" s="20">
        <v>100</v>
      </c>
      <c r="P8" s="13">
        <f aca="true" t="shared" si="1" ref="P8:P13">SUM(D8:O8)</f>
        <v>505</v>
      </c>
      <c r="Q8" s="21">
        <f>P8/7</f>
        <v>72.14285714285714</v>
      </c>
    </row>
    <row r="9" spans="2:17" ht="12.75">
      <c r="B9" s="14"/>
      <c r="C9" s="22" t="s">
        <v>19</v>
      </c>
      <c r="D9" s="23">
        <f>D8*B4</f>
        <v>0</v>
      </c>
      <c r="E9" s="23">
        <f>E8*B4</f>
        <v>0</v>
      </c>
      <c r="F9" s="23"/>
      <c r="G9" s="23">
        <f>G8*B4</f>
        <v>0</v>
      </c>
      <c r="H9" s="23">
        <f>H8*B4</f>
        <v>0</v>
      </c>
      <c r="I9" s="23">
        <f>I8*B4</f>
        <v>3100</v>
      </c>
      <c r="J9" s="23">
        <f>J8*B4</f>
        <v>0</v>
      </c>
      <c r="K9" s="23">
        <f>K8*B4</f>
        <v>3000</v>
      </c>
      <c r="L9" s="23">
        <f>L8*B4</f>
        <v>0</v>
      </c>
      <c r="M9" s="23">
        <f>M8*B4</f>
        <v>2000</v>
      </c>
      <c r="N9" s="23">
        <f>N8*B4</f>
        <v>0</v>
      </c>
      <c r="O9" s="23">
        <f>O8*B4</f>
        <v>2000</v>
      </c>
      <c r="P9" s="13">
        <f t="shared" si="1"/>
        <v>10100</v>
      </c>
      <c r="Q9" s="13" t="s">
        <v>20</v>
      </c>
    </row>
    <row r="10" spans="2:17" ht="12.75">
      <c r="B10" s="14"/>
      <c r="C10" s="24" t="s">
        <v>21</v>
      </c>
      <c r="D10" s="25"/>
      <c r="E10" s="25"/>
      <c r="F10" s="25"/>
      <c r="G10" s="25"/>
      <c r="H10" s="25"/>
      <c r="I10" s="25">
        <v>0</v>
      </c>
      <c r="J10" s="25"/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13">
        <f t="shared" si="1"/>
        <v>0</v>
      </c>
      <c r="Q10" s="13"/>
    </row>
    <row r="11" spans="2:17" ht="12.75">
      <c r="B11" s="14"/>
      <c r="C11" s="24" t="s">
        <v>22</v>
      </c>
      <c r="D11" s="25"/>
      <c r="E11" s="25"/>
      <c r="F11" s="25"/>
      <c r="G11" s="25"/>
      <c r="H11" s="25"/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13">
        <f t="shared" si="1"/>
        <v>0</v>
      </c>
      <c r="Q11" s="13"/>
    </row>
    <row r="12" spans="2:17" ht="12.75">
      <c r="B12" s="14"/>
      <c r="C12" s="26" t="s">
        <v>23</v>
      </c>
      <c r="D12" s="25"/>
      <c r="E12" s="25"/>
      <c r="F12" s="25"/>
      <c r="G12" s="25"/>
      <c r="H12" s="25"/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13">
        <f t="shared" si="1"/>
        <v>0</v>
      </c>
      <c r="Q12" s="13"/>
    </row>
    <row r="13" spans="2:17" ht="12.75">
      <c r="B13" s="8" t="s">
        <v>24</v>
      </c>
      <c r="C13" s="9" t="s">
        <v>25</v>
      </c>
      <c r="D13" s="12">
        <f aca="true" t="shared" si="2" ref="D13:O13">SUM(D9:D12)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3100</v>
      </c>
      <c r="J13" s="12">
        <f t="shared" si="2"/>
        <v>0</v>
      </c>
      <c r="K13" s="12">
        <f t="shared" si="2"/>
        <v>3000</v>
      </c>
      <c r="L13" s="12">
        <f t="shared" si="2"/>
        <v>0</v>
      </c>
      <c r="M13" s="12">
        <f t="shared" si="2"/>
        <v>2000</v>
      </c>
      <c r="N13" s="12">
        <f t="shared" si="2"/>
        <v>0</v>
      </c>
      <c r="O13" s="12">
        <f t="shared" si="2"/>
        <v>2000</v>
      </c>
      <c r="P13" s="13">
        <f t="shared" si="1"/>
        <v>10100</v>
      </c>
      <c r="Q13" s="13"/>
    </row>
    <row r="14" spans="2:17" ht="12.75">
      <c r="B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</row>
    <row r="15" spans="2:17" ht="12.75">
      <c r="B15" s="14"/>
      <c r="C15" s="15" t="s">
        <v>26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7"/>
    </row>
    <row r="16" spans="2:17" ht="12.75">
      <c r="B16" s="14"/>
      <c r="C16" s="22" t="s">
        <v>27</v>
      </c>
      <c r="D16" s="27"/>
      <c r="E16" s="27"/>
      <c r="F16" s="27"/>
      <c r="G16" s="27"/>
      <c r="H16" s="27"/>
      <c r="I16" s="27">
        <v>-811</v>
      </c>
      <c r="J16" s="27">
        <v>-252</v>
      </c>
      <c r="K16" s="27">
        <v>-252</v>
      </c>
      <c r="L16" s="27">
        <v>-252</v>
      </c>
      <c r="M16" s="27">
        <v>-252</v>
      </c>
      <c r="N16" s="27">
        <v>-252</v>
      </c>
      <c r="O16" s="27">
        <v>-252</v>
      </c>
      <c r="P16" s="13">
        <f aca="true" t="shared" si="3" ref="P16:P32">SUM(D16:O16)</f>
        <v>-2323</v>
      </c>
      <c r="Q16" s="13"/>
    </row>
    <row r="17" spans="2:17" ht="12.75">
      <c r="B17" s="14"/>
      <c r="C17" s="28" t="s">
        <v>28</v>
      </c>
      <c r="D17" s="29"/>
      <c r="E17" s="29"/>
      <c r="F17" s="29"/>
      <c r="G17" s="29"/>
      <c r="H17" s="29"/>
      <c r="I17" s="29">
        <v>-578</v>
      </c>
      <c r="J17" s="29">
        <v>0</v>
      </c>
      <c r="K17" s="29"/>
      <c r="L17" s="29"/>
      <c r="M17" s="29"/>
      <c r="N17" s="29"/>
      <c r="O17" s="29"/>
      <c r="P17" s="13">
        <f t="shared" si="3"/>
        <v>-578</v>
      </c>
      <c r="Q17" s="13"/>
    </row>
    <row r="18" spans="2:17" ht="12.75">
      <c r="B18" s="14"/>
      <c r="C18" s="30" t="s">
        <v>29</v>
      </c>
      <c r="D18" s="29"/>
      <c r="E18" s="29"/>
      <c r="F18" s="29"/>
      <c r="G18" s="29"/>
      <c r="H18" s="29"/>
      <c r="I18" s="29">
        <v>-570</v>
      </c>
      <c r="J18" s="29">
        <v>-600</v>
      </c>
      <c r="K18" s="29">
        <v>-600</v>
      </c>
      <c r="L18" s="29"/>
      <c r="M18" s="29">
        <v>-300</v>
      </c>
      <c r="N18" s="29">
        <v>-550</v>
      </c>
      <c r="O18" s="29">
        <v>-350</v>
      </c>
      <c r="P18" s="13">
        <f t="shared" si="3"/>
        <v>-2970</v>
      </c>
      <c r="Q18" s="13" t="s">
        <v>30</v>
      </c>
    </row>
    <row r="19" spans="2:17" ht="12.75">
      <c r="B19" s="14"/>
      <c r="C19" s="30" t="s">
        <v>31</v>
      </c>
      <c r="D19" s="29"/>
      <c r="E19" s="29"/>
      <c r="F19" s="29"/>
      <c r="G19" s="29"/>
      <c r="H19" s="29"/>
      <c r="I19" s="29">
        <v>-1300</v>
      </c>
      <c r="J19" s="29">
        <v>-325</v>
      </c>
      <c r="K19" s="29">
        <v>-325</v>
      </c>
      <c r="L19" s="29">
        <v>-325</v>
      </c>
      <c r="M19" s="29">
        <v>-325</v>
      </c>
      <c r="N19" s="29">
        <v>-325</v>
      </c>
      <c r="O19" s="29">
        <v>-325</v>
      </c>
      <c r="P19" s="13">
        <f t="shared" si="3"/>
        <v>-3250</v>
      </c>
      <c r="Q19" s="13"/>
    </row>
    <row r="20" spans="2:17" ht="12.75">
      <c r="B20" s="14"/>
      <c r="C20" s="30" t="s">
        <v>32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3">
        <f t="shared" si="3"/>
        <v>0</v>
      </c>
      <c r="Q20" s="13"/>
    </row>
    <row r="21" spans="2:17" ht="12.75">
      <c r="B21" s="14"/>
      <c r="C21" s="24" t="s">
        <v>33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3">
        <f t="shared" si="3"/>
        <v>0</v>
      </c>
      <c r="Q21" s="13"/>
    </row>
    <row r="22" spans="2:17" ht="12.75">
      <c r="B22" s="14"/>
      <c r="C22" s="24" t="s">
        <v>34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3">
        <f t="shared" si="3"/>
        <v>0</v>
      </c>
      <c r="Q22" s="13"/>
    </row>
    <row r="23" spans="2:17" ht="12.75">
      <c r="B23" s="14"/>
      <c r="C23" s="24" t="s">
        <v>35</v>
      </c>
      <c r="D23" s="29"/>
      <c r="E23" s="29"/>
      <c r="F23" s="29"/>
      <c r="G23" s="31"/>
      <c r="H23" s="29"/>
      <c r="I23" s="29"/>
      <c r="J23" s="29"/>
      <c r="K23" s="29"/>
      <c r="L23" s="29"/>
      <c r="M23" s="29"/>
      <c r="N23" s="29"/>
      <c r="O23" s="29"/>
      <c r="P23" s="13">
        <f t="shared" si="3"/>
        <v>0</v>
      </c>
      <c r="Q23" s="13"/>
    </row>
    <row r="24" spans="2:17" ht="12.75">
      <c r="B24" s="14"/>
      <c r="C24" s="24" t="s">
        <v>36</v>
      </c>
      <c r="D24" s="29"/>
      <c r="E24" s="29"/>
      <c r="F24" s="29"/>
      <c r="G24" s="29"/>
      <c r="H24" s="29"/>
      <c r="I24" s="29">
        <v>-100</v>
      </c>
      <c r="J24" s="29"/>
      <c r="K24" s="29"/>
      <c r="L24" s="29">
        <v>-100</v>
      </c>
      <c r="M24" s="29">
        <v>0</v>
      </c>
      <c r="N24" s="29"/>
      <c r="O24" s="29">
        <v>-100</v>
      </c>
      <c r="P24" s="13">
        <f t="shared" si="3"/>
        <v>-300</v>
      </c>
      <c r="Q24" s="13"/>
    </row>
    <row r="25" spans="2:17" ht="12.75">
      <c r="B25" s="14"/>
      <c r="C25" s="24" t="s">
        <v>37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3">
        <f t="shared" si="3"/>
        <v>0</v>
      </c>
      <c r="Q25" s="13"/>
    </row>
    <row r="26" spans="2:17" ht="12.75">
      <c r="B26" s="14"/>
      <c r="C26" s="24" t="s">
        <v>38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>
        <f t="shared" si="3"/>
        <v>0</v>
      </c>
      <c r="Q26" s="13"/>
    </row>
    <row r="27" spans="2:17" ht="12.75">
      <c r="B27" s="14"/>
      <c r="C27" s="24" t="s">
        <v>39</v>
      </c>
      <c r="D27" s="29"/>
      <c r="E27" s="29"/>
      <c r="F27" s="29"/>
      <c r="G27" s="29"/>
      <c r="H27" s="29"/>
      <c r="I27" s="29"/>
      <c r="J27" s="29"/>
      <c r="K27" s="29"/>
      <c r="L27" s="29">
        <v>-96</v>
      </c>
      <c r="M27" s="29"/>
      <c r="N27" s="29"/>
      <c r="O27" s="29"/>
      <c r="P27" s="13">
        <f t="shared" si="3"/>
        <v>-96</v>
      </c>
      <c r="Q27" s="13"/>
    </row>
    <row r="28" spans="2:17" ht="12.75">
      <c r="B28" s="14"/>
      <c r="C28" s="24" t="s">
        <v>40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3">
        <f t="shared" si="3"/>
        <v>0</v>
      </c>
      <c r="Q28" s="13"/>
    </row>
    <row r="29" spans="2:17" ht="12.75">
      <c r="B29" s="14"/>
      <c r="C29" s="24" t="s">
        <v>41</v>
      </c>
      <c r="D29" s="29"/>
      <c r="E29" s="29"/>
      <c r="F29" s="29"/>
      <c r="G29" s="29"/>
      <c r="H29" s="29"/>
      <c r="I29" s="29"/>
      <c r="J29" s="29">
        <v>-100</v>
      </c>
      <c r="K29" s="29"/>
      <c r="L29" s="29"/>
      <c r="M29" s="29"/>
      <c r="N29" s="29">
        <v>-100</v>
      </c>
      <c r="O29" s="29"/>
      <c r="P29" s="13">
        <f t="shared" si="3"/>
        <v>-200</v>
      </c>
      <c r="Q29" s="13"/>
    </row>
    <row r="30" spans="2:17" ht="12.75">
      <c r="B30" s="14"/>
      <c r="C30" s="24" t="s">
        <v>42</v>
      </c>
      <c r="D30" s="29"/>
      <c r="E30" s="29"/>
      <c r="F30" s="29"/>
      <c r="G30" s="29"/>
      <c r="H30" s="29"/>
      <c r="I30" s="29"/>
      <c r="J30" s="29">
        <v>0</v>
      </c>
      <c r="K30" s="29"/>
      <c r="L30" s="29"/>
      <c r="M30" s="29">
        <v>0</v>
      </c>
      <c r="N30" s="29">
        <v>0</v>
      </c>
      <c r="O30" s="29">
        <v>0</v>
      </c>
      <c r="P30" s="13">
        <f t="shared" si="3"/>
        <v>0</v>
      </c>
      <c r="Q30" s="13"/>
    </row>
    <row r="31" spans="2:17" ht="12.75">
      <c r="B31" s="14"/>
      <c r="C31" s="32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3">
        <f t="shared" si="3"/>
        <v>0</v>
      </c>
      <c r="Q31" s="13"/>
    </row>
    <row r="32" spans="2:17" ht="12.75">
      <c r="B32" s="8" t="s">
        <v>44</v>
      </c>
      <c r="C32" s="34" t="s">
        <v>25</v>
      </c>
      <c r="D32" s="11">
        <f aca="true" t="shared" si="4" ref="D32:O32">SUM(D16:D31)</f>
        <v>0</v>
      </c>
      <c r="E32" s="11">
        <f t="shared" si="4"/>
        <v>0</v>
      </c>
      <c r="F32" s="11">
        <f t="shared" si="4"/>
        <v>0</v>
      </c>
      <c r="G32" s="11">
        <f t="shared" si="4"/>
        <v>0</v>
      </c>
      <c r="H32" s="11">
        <f t="shared" si="4"/>
        <v>0</v>
      </c>
      <c r="I32" s="11">
        <f t="shared" si="4"/>
        <v>-3359</v>
      </c>
      <c r="J32" s="11">
        <f t="shared" si="4"/>
        <v>-1277</v>
      </c>
      <c r="K32" s="11">
        <f t="shared" si="4"/>
        <v>-1177</v>
      </c>
      <c r="L32" s="11">
        <f t="shared" si="4"/>
        <v>-773</v>
      </c>
      <c r="M32" s="11">
        <f t="shared" si="4"/>
        <v>-877</v>
      </c>
      <c r="N32" s="11">
        <f t="shared" si="4"/>
        <v>-1227</v>
      </c>
      <c r="O32" s="11">
        <f t="shared" si="4"/>
        <v>-1027</v>
      </c>
      <c r="P32" s="13">
        <f t="shared" si="3"/>
        <v>-9717</v>
      </c>
      <c r="Q32" s="13"/>
    </row>
    <row r="33" spans="2:17" ht="12.75">
      <c r="B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7"/>
    </row>
    <row r="34" spans="2:17" ht="12.75">
      <c r="B34" s="8" t="s">
        <v>45</v>
      </c>
      <c r="C34" s="9" t="s">
        <v>46</v>
      </c>
      <c r="D34" s="11">
        <f>D6+D13+D32</f>
        <v>0</v>
      </c>
      <c r="E34" s="11">
        <f>E6+E13+E32</f>
        <v>0</v>
      </c>
      <c r="F34" s="11">
        <f>F6+F13+F32</f>
        <v>0</v>
      </c>
      <c r="G34" s="11">
        <f>G6+G13+G32</f>
        <v>0</v>
      </c>
      <c r="H34" s="11">
        <v>291</v>
      </c>
      <c r="I34" s="11">
        <f aca="true" t="shared" si="5" ref="I34:O34">I6+I13+I32</f>
        <v>32</v>
      </c>
      <c r="J34" s="11">
        <f t="shared" si="5"/>
        <v>-1245</v>
      </c>
      <c r="K34" s="11">
        <f t="shared" si="5"/>
        <v>578</v>
      </c>
      <c r="L34" s="12">
        <f t="shared" si="5"/>
        <v>-195</v>
      </c>
      <c r="M34" s="12">
        <f t="shared" si="5"/>
        <v>928</v>
      </c>
      <c r="N34" s="12">
        <f t="shared" si="5"/>
        <v>-299</v>
      </c>
      <c r="O34" s="12">
        <f t="shared" si="5"/>
        <v>674</v>
      </c>
      <c r="P34" s="13">
        <f>P13+P32</f>
        <v>383</v>
      </c>
      <c r="Q34" s="13"/>
    </row>
    <row r="37" ht="12.75">
      <c r="I37" t="s">
        <v>47</v>
      </c>
    </row>
    <row r="38" ht="12.75">
      <c r="I38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